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intranet.nscl.msu.edu\files\user\adamsa\My Documents\"/>
    </mc:Choice>
  </mc:AlternateContent>
  <bookViews>
    <workbookView xWindow="0" yWindow="0" windowWidth="28800" windowHeight="1230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" i="1" l="1"/>
  <c r="E6" i="1" s="1"/>
  <c r="E7" i="1" s="1"/>
  <c r="E8" i="1" s="1"/>
  <c r="F4" i="1"/>
  <c r="C18" i="1" l="1"/>
  <c r="D18" i="1"/>
  <c r="F18" i="1"/>
  <c r="B18" i="1"/>
  <c r="B5" i="1"/>
  <c r="B6" i="1" s="1"/>
  <c r="F17" i="1"/>
  <c r="D17" i="1"/>
  <c r="C17" i="1"/>
  <c r="B17" i="1"/>
  <c r="B15" i="1"/>
  <c r="F5" i="1"/>
  <c r="F6" i="1" s="1"/>
  <c r="D5" i="1"/>
  <c r="D6" i="1" s="1"/>
  <c r="C5" i="1"/>
  <c r="C6" i="1" s="1"/>
  <c r="B7" i="1" l="1"/>
  <c r="B8" i="1" s="1"/>
  <c r="D7" i="1"/>
  <c r="D8" i="1" s="1"/>
  <c r="F7" i="1"/>
  <c r="F8" i="1" s="1"/>
  <c r="C7" i="1"/>
  <c r="C8" i="1" s="1"/>
</calcChain>
</file>

<file path=xl/sharedStrings.xml><?xml version="1.0" encoding="utf-8"?>
<sst xmlns="http://schemas.openxmlformats.org/spreadsheetml/2006/main" count="15" uniqueCount="12">
  <si>
    <t>detector radius</t>
  </si>
  <si>
    <t>solid angle covered</t>
  </si>
  <si>
    <t>percent coverage</t>
  </si>
  <si>
    <t>detector area (mm^2)</t>
  </si>
  <si>
    <t>point source distance from detector (mm)</t>
  </si>
  <si>
    <t>30, 50, and 100 mm^2 are the standard options for U-LEGe</t>
  </si>
  <si>
    <t>desired percent solid angle covered</t>
  </si>
  <si>
    <t>half angle subtended by detector</t>
  </si>
  <si>
    <t>required distance</t>
  </si>
  <si>
    <t>ULEGe</t>
  </si>
  <si>
    <t>BEGe</t>
  </si>
  <si>
    <t>LEGe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</si>
</sst>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</fills>
  <borders count="4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7F7F7F"/>
      </left>
      <right/>
      <top/>
      <bottom style="thin">
        <color rgb="FF7F7F7F"/>
      </bottom>
      <diagonal/>
    </border>
    <border>
      <left/>
      <right/>
      <top/>
      <bottom style="thin">
        <color rgb="FF7F7F7F"/>
      </bottom>
      <diagonal/>
    </border>
  </borders>
  <cellStyleXfs count="6">
    <xf numFmtId="0" fontId="0" fillId="0" borderId="0"/>
    <xf numFmtId="0" fontId="1" fillId="2" borderId="1" applyNumberFormat="0" applyAlignment="0" applyProtection="0"/>
    <xf numFmtId="0" fontId="2" fillId="3" borderId="1" applyNumberFormat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</cellStyleXfs>
  <cellXfs count="12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2" borderId="1" xfId="1" applyAlignment="1">
      <alignment horizontal="center"/>
    </xf>
    <xf numFmtId="0" fontId="2" fillId="3" borderId="1" xfId="2" applyAlignment="1">
      <alignment horizontal="center"/>
    </xf>
    <xf numFmtId="10" fontId="2" fillId="3" borderId="1" xfId="2" applyNumberFormat="1" applyAlignment="1">
      <alignment horizontal="center"/>
    </xf>
    <xf numFmtId="0" fontId="0" fillId="0" borderId="0" xfId="0" applyAlignment="1">
      <alignment horizontal="left"/>
    </xf>
    <xf numFmtId="10" fontId="1" fillId="2" borderId="1" xfId="1" applyNumberFormat="1" applyAlignment="1">
      <alignment horizontal="center"/>
    </xf>
    <xf numFmtId="0" fontId="1" fillId="2" borderId="2" xfId="1" applyBorder="1" applyAlignment="1">
      <alignment horizontal="center"/>
    </xf>
    <xf numFmtId="0" fontId="3" fillId="4" borderId="0" xfId="3" applyAlignment="1">
      <alignment horizontal="center"/>
    </xf>
    <xf numFmtId="0" fontId="3" fillId="5" borderId="0" xfId="4" applyAlignment="1">
      <alignment horizontal="center"/>
    </xf>
    <xf numFmtId="0" fontId="3" fillId="6" borderId="3" xfId="5" applyBorder="1" applyAlignment="1">
      <alignment horizontal="center"/>
    </xf>
  </cellXfs>
  <cellStyles count="6">
    <cellStyle name="20% - Accent1" xfId="3" builtinId="30"/>
    <cellStyle name="20% - Accent3" xfId="4" builtinId="38"/>
    <cellStyle name="40% - Accent3" xfId="5" builtinId="39"/>
    <cellStyle name="Calculation" xfId="2" builtinId="22"/>
    <cellStyle name="Input" xfId="1" builtinId="20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9"/>
  <sheetViews>
    <sheetView tabSelected="1" workbookViewId="0">
      <selection activeCell="B1" sqref="B1"/>
    </sheetView>
  </sheetViews>
  <sheetFormatPr defaultRowHeight="15" x14ac:dyDescent="0.25"/>
  <cols>
    <col min="1" max="1" width="38.85546875" style="1" bestFit="1" customWidth="1"/>
    <col min="2" max="5" width="9.140625" style="2"/>
  </cols>
  <sheetData>
    <row r="1" spans="1:6" x14ac:dyDescent="0.25">
      <c r="A1" s="1" t="s">
        <v>4</v>
      </c>
      <c r="B1" s="8">
        <v>5</v>
      </c>
      <c r="C1"/>
      <c r="D1"/>
      <c r="E1"/>
    </row>
    <row r="2" spans="1:6" x14ac:dyDescent="0.25">
      <c r="B2"/>
      <c r="C2" s="9" t="s">
        <v>11</v>
      </c>
      <c r="D2" s="9"/>
      <c r="E2" s="9"/>
    </row>
    <row r="3" spans="1:6" x14ac:dyDescent="0.25">
      <c r="B3" s="10" t="s">
        <v>9</v>
      </c>
      <c r="C3" s="10"/>
      <c r="D3" s="10"/>
      <c r="E3" s="11" t="s">
        <v>10</v>
      </c>
      <c r="F3" s="11"/>
    </row>
    <row r="4" spans="1:6" x14ac:dyDescent="0.25">
      <c r="A4" s="1" t="s">
        <v>3</v>
      </c>
      <c r="B4" s="3">
        <v>30</v>
      </c>
      <c r="C4" s="3">
        <v>50</v>
      </c>
      <c r="D4" s="3">
        <v>100</v>
      </c>
      <c r="E4" s="3">
        <v>2000</v>
      </c>
      <c r="F4" s="3">
        <f>6500</f>
        <v>6500</v>
      </c>
    </row>
    <row r="5" spans="1:6" x14ac:dyDescent="0.25">
      <c r="A5" s="1" t="s">
        <v>0</v>
      </c>
      <c r="B5" s="4">
        <f>SQRT(B4/PI())</f>
        <v>3.0901936161855166</v>
      </c>
      <c r="C5" s="4">
        <f>SQRT(C4/PI())</f>
        <v>3.9894228040143269</v>
      </c>
      <c r="D5" s="4">
        <f>SQRT(D4/PI())</f>
        <v>5.6418958354775626</v>
      </c>
      <c r="E5" s="4">
        <f>SQRT(E4/PI())</f>
        <v>25.231325220201601</v>
      </c>
      <c r="F5" s="4">
        <f>SQRT(F4/PI())</f>
        <v>45.486418414672301</v>
      </c>
    </row>
    <row r="6" spans="1:6" x14ac:dyDescent="0.25">
      <c r="A6" s="1" t="s">
        <v>7</v>
      </c>
      <c r="B6" s="4">
        <f>ATAN(B5/$B$1)</f>
        <v>0.55357778479691933</v>
      </c>
      <c r="C6" s="4">
        <f t="shared" ref="C6:F6" si="0">ATAN(C5/$B$1)</f>
        <v>0.67344970853908082</v>
      </c>
      <c r="D6" s="4">
        <f t="shared" si="0"/>
        <v>0.84564298102197633</v>
      </c>
      <c r="E6" s="4">
        <f t="shared" ref="E6" si="1">ATAN(E5/$B$1)</f>
        <v>1.3751644977393618</v>
      </c>
      <c r="F6" s="4">
        <f t="shared" si="0"/>
        <v>1.4613129576745645</v>
      </c>
    </row>
    <row r="7" spans="1:6" x14ac:dyDescent="0.25">
      <c r="A7" s="1" t="s">
        <v>1</v>
      </c>
      <c r="B7" s="4">
        <f>2*PI()*(1-COS(B6))</f>
        <v>0.93839996329154662</v>
      </c>
      <c r="C7" s="4">
        <f t="shared" ref="C7:F7" si="2">2*PI()*(1-COS(C6))</f>
        <v>1.3717777796712443</v>
      </c>
      <c r="D7" s="4">
        <f t="shared" si="2"/>
        <v>2.1158613070350007</v>
      </c>
      <c r="E7" s="4">
        <f t="shared" ref="E7" si="3">2*PI()*(1-COS(E6))</f>
        <v>5.0618198447518274</v>
      </c>
      <c r="F7" s="4">
        <f t="shared" si="2"/>
        <v>5.5966544607366533</v>
      </c>
    </row>
    <row r="8" spans="1:6" x14ac:dyDescent="0.25">
      <c r="A8" s="1" t="s">
        <v>2</v>
      </c>
      <c r="B8" s="5">
        <f>B7/4/PI()</f>
        <v>7.4675496377551387E-2</v>
      </c>
      <c r="C8" s="5">
        <f t="shared" ref="C8:F8" si="4">C7/4/PI()</f>
        <v>0.10916260722915172</v>
      </c>
      <c r="D8" s="5">
        <f t="shared" si="4"/>
        <v>0.16837489295574942</v>
      </c>
      <c r="E8" s="5">
        <f t="shared" ref="E8" si="5">E7/4/PI()</f>
        <v>0.40280682466645179</v>
      </c>
      <c r="F8" s="5">
        <f t="shared" si="4"/>
        <v>0.44536761110177214</v>
      </c>
    </row>
    <row r="10" spans="1:6" x14ac:dyDescent="0.25">
      <c r="A10" s="6" t="s">
        <v>5</v>
      </c>
    </row>
    <row r="11" spans="1:6" x14ac:dyDescent="0.25">
      <c r="A11" s="6"/>
    </row>
    <row r="14" spans="1:6" x14ac:dyDescent="0.25">
      <c r="A14" s="1" t="s">
        <v>6</v>
      </c>
      <c r="B14" s="7">
        <v>0.1</v>
      </c>
    </row>
    <row r="15" spans="1:6" x14ac:dyDescent="0.25">
      <c r="A15" s="1" t="s">
        <v>7</v>
      </c>
      <c r="B15" s="4">
        <f>ACOS(1-2*B14)</f>
        <v>0.64350110879328426</v>
      </c>
    </row>
    <row r="16" spans="1:6" x14ac:dyDescent="0.25">
      <c r="A16" s="1" t="s">
        <v>3</v>
      </c>
      <c r="B16" s="3">
        <v>30</v>
      </c>
      <c r="C16" s="3">
        <v>50</v>
      </c>
      <c r="D16" s="3">
        <v>100</v>
      </c>
      <c r="E16" s="3"/>
      <c r="F16" s="3">
        <v>900</v>
      </c>
    </row>
    <row r="17" spans="1:6" x14ac:dyDescent="0.25">
      <c r="A17" s="1" t="s">
        <v>0</v>
      </c>
      <c r="B17" s="4">
        <f>SQRT(B16/PI())</f>
        <v>3.0901936161855166</v>
      </c>
      <c r="C17" s="4">
        <f>SQRT(C16/PI())</f>
        <v>3.9894228040143269</v>
      </c>
      <c r="D17" s="4">
        <f>SQRT(D16/PI())</f>
        <v>5.6418958354775626</v>
      </c>
      <c r="E17" s="4"/>
      <c r="F17" s="4">
        <f>SQRT(F16/PI())</f>
        <v>16.925687506432688</v>
      </c>
    </row>
    <row r="18" spans="1:6" x14ac:dyDescent="0.25">
      <c r="A18" s="1" t="s">
        <v>8</v>
      </c>
      <c r="B18" s="4">
        <f>B17/TAN($B$15)</f>
        <v>4.1202581549140236</v>
      </c>
      <c r="C18" s="4">
        <f t="shared" ref="C18:F18" si="6">C17/TAN($B$15)</f>
        <v>5.3192304053524371</v>
      </c>
      <c r="D18" s="4">
        <f t="shared" si="6"/>
        <v>7.5225277806367528</v>
      </c>
      <c r="E18" s="4"/>
      <c r="F18" s="4">
        <f t="shared" si="6"/>
        <v>22.567583341910257</v>
      </c>
    </row>
    <row r="19" spans="1:6" x14ac:dyDescent="0.25">
      <c r="F19" s="2"/>
    </row>
  </sheetData>
  <mergeCells count="3">
    <mergeCell ref="B3:D3"/>
    <mergeCell ref="C2:E2"/>
    <mergeCell ref="E3:F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MSU NSCL/FRIB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Adams, Alexander</dc:creator>
  <cp:lastModifiedBy>Adams, Alexander</cp:lastModifiedBy>
  <dcterms:created xsi:type="dcterms:W3CDTF">2021-07-06T19:04:32Z</dcterms:created>
  <dcterms:modified xsi:type="dcterms:W3CDTF">2021-07-12T00:38:45Z</dcterms:modified>
</cp:coreProperties>
</file>